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ela~1.gov\appdata\local\temp\tm_temp\TM_8\"/>
    </mc:Choice>
  </mc:AlternateContent>
  <bookViews>
    <workbookView xWindow="0" yWindow="0" windowWidth="28800" windowHeight="12300"/>
  </bookViews>
  <sheets>
    <sheet name="FY2019" sheetId="1" r:id="rId1"/>
    <sheet name="FY2018" sheetId="2" r:id="rId2"/>
  </sheets>
  <definedNames>
    <definedName name="TMB1065564430">'FY2019'!$C$6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2" l="1"/>
  <c r="J11" i="2"/>
  <c r="J9" i="2"/>
  <c r="J8" i="2"/>
  <c r="J14" i="1"/>
  <c r="J12" i="1"/>
  <c r="J11" i="1"/>
  <c r="J18" i="1"/>
  <c r="J15" i="1" s="1"/>
  <c r="L15" i="1" l="1"/>
  <c r="L14" i="1"/>
  <c r="L12" i="1"/>
  <c r="L11" i="1"/>
  <c r="L12" i="2"/>
  <c r="L11" i="2"/>
  <c r="L9" i="2"/>
  <c r="L8" i="2"/>
  <c r="M15" i="1" l="1"/>
  <c r="N15" i="1" s="1"/>
  <c r="O15" i="1" s="1"/>
  <c r="M14" i="1"/>
  <c r="N14" i="1" s="1"/>
  <c r="O14" i="1" s="1"/>
  <c r="N13" i="1"/>
  <c r="O13" i="1" s="1"/>
  <c r="M13" i="1"/>
  <c r="M12" i="1"/>
  <c r="N12" i="1" s="1"/>
  <c r="O12" i="1" s="1"/>
  <c r="M11" i="1"/>
  <c r="N11" i="1" s="1"/>
  <c r="O11" i="1" s="1"/>
  <c r="M12" i="2"/>
  <c r="N12" i="2" s="1"/>
  <c r="O12" i="2" s="1"/>
  <c r="M11" i="2"/>
  <c r="N11" i="2" s="1"/>
  <c r="O11" i="2" s="1"/>
  <c r="N10" i="2"/>
  <c r="O10" i="2" s="1"/>
  <c r="M10" i="2"/>
  <c r="M9" i="2"/>
  <c r="N9" i="2" s="1"/>
  <c r="O9" i="2" s="1"/>
  <c r="M8" i="2"/>
  <c r="N8" i="2" s="1"/>
  <c r="O8" i="2" s="1"/>
</calcChain>
</file>

<file path=xl/sharedStrings.xml><?xml version="1.0" encoding="utf-8"?>
<sst xmlns="http://schemas.openxmlformats.org/spreadsheetml/2006/main" count="413" uniqueCount="110">
  <si>
    <t>Purpose</t>
  </si>
  <si>
    <t>Source</t>
  </si>
  <si>
    <t>Details</t>
  </si>
  <si>
    <t>Conclusion</t>
  </si>
  <si>
    <t>ROWD</t>
  </si>
  <si>
    <t>County Treasurer Financial Statement</t>
  </si>
  <si>
    <t>District's Financial Statement</t>
  </si>
  <si>
    <t>Variance</t>
  </si>
  <si>
    <t>Beg. Balance</t>
  </si>
  <si>
    <t>Revenues</t>
  </si>
  <si>
    <t>Other</t>
  </si>
  <si>
    <t>Expenditures</t>
  </si>
  <si>
    <t>End Balance</t>
  </si>
  <si>
    <t>$</t>
  </si>
  <si>
    <t>%</t>
  </si>
  <si>
    <t>*Variance is considered material if &gt;5%</t>
  </si>
  <si>
    <t>To ensure reported revenues by the District tie to third party documents.</t>
  </si>
  <si>
    <t>Stevens County Fire Protection District No. 7
Fund Resources and Uses Arising from Cash Transactions
For the Year Ended December 31, 2019</t>
  </si>
  <si>
    <t/>
  </si>
  <si>
    <t>Beginning Cash and Investments</t>
  </si>
  <si>
    <t>30810</t>
  </si>
  <si>
    <t>Reserved</t>
  </si>
  <si>
    <t>-</t>
  </si>
  <si>
    <t>30880</t>
  </si>
  <si>
    <t>Unreserved</t>
  </si>
  <si>
    <t>22,140</t>
  </si>
  <si>
    <t>388 / 588</t>
  </si>
  <si>
    <t>Net Adjustments</t>
  </si>
  <si>
    <t>310</t>
  </si>
  <si>
    <t>Taxes</t>
  </si>
  <si>
    <t>131,772</t>
  </si>
  <si>
    <t>320</t>
  </si>
  <si>
    <t>Licenses and Permits</t>
  </si>
  <si>
    <t>330</t>
  </si>
  <si>
    <t>Intergovernmental Revenues</t>
  </si>
  <si>
    <t>2,935</t>
  </si>
  <si>
    <t>340</t>
  </si>
  <si>
    <t>Charges for Goods and Services</t>
  </si>
  <si>
    <t>350</t>
  </si>
  <si>
    <t>Fines and Penalties</t>
  </si>
  <si>
    <t>360</t>
  </si>
  <si>
    <t>Miscellaneous Revenues</t>
  </si>
  <si>
    <t>1,519</t>
  </si>
  <si>
    <t>Total Revenues:</t>
  </si>
  <si>
    <t>136,226</t>
  </si>
  <si>
    <t>510</t>
  </si>
  <si>
    <t>General Government</t>
  </si>
  <si>
    <t>520</t>
  </si>
  <si>
    <t>Public Safety</t>
  </si>
  <si>
    <t>101,243</t>
  </si>
  <si>
    <t>Total Expenditures:</t>
  </si>
  <si>
    <t>Excess (Deficiency) Revenues over Expenditures:</t>
  </si>
  <si>
    <t>34,983</t>
  </si>
  <si>
    <t>Other Increases in Fund Resources</t>
  </si>
  <si>
    <t>391-393, 596</t>
  </si>
  <si>
    <t>Debt Proceeds</t>
  </si>
  <si>
    <t>397</t>
  </si>
  <si>
    <t>Transfers-In</t>
  </si>
  <si>
    <t>385</t>
  </si>
  <si>
    <t>Special or Extraordinary Items</t>
  </si>
  <si>
    <t>386 / 389</t>
  </si>
  <si>
    <t>Custodial Activities</t>
  </si>
  <si>
    <t>861</t>
  </si>
  <si>
    <t>381, 382, 395, 398</t>
  </si>
  <si>
    <t>Other Resources</t>
  </si>
  <si>
    <t>Total Other Increases in Fund Resources:</t>
  </si>
  <si>
    <t>Other Decreases in Fund Resources</t>
  </si>
  <si>
    <t>594-595</t>
  </si>
  <si>
    <t>Capital Expenditures</t>
  </si>
  <si>
    <t>42,056</t>
  </si>
  <si>
    <t>591-593, 599</t>
  </si>
  <si>
    <t>Debt Service</t>
  </si>
  <si>
    <t>597</t>
  </si>
  <si>
    <t>Transfers-Out</t>
  </si>
  <si>
    <t>585</t>
  </si>
  <si>
    <t>586 / 589</t>
  </si>
  <si>
    <t>581, 582</t>
  </si>
  <si>
    <t>Other Uses</t>
  </si>
  <si>
    <t>Total Other Decreases in Fund Resources:</t>
  </si>
  <si>
    <t>Increase (Decrease) in Cash and Investments:</t>
  </si>
  <si>
    <t>(6,212)</t>
  </si>
  <si>
    <t>Ending Cash and Investments</t>
  </si>
  <si>
    <t>5081000</t>
  </si>
  <si>
    <t>5088000</t>
  </si>
  <si>
    <t>14,929</t>
  </si>
  <si>
    <t>Total Ending Cash and Investments</t>
  </si>
  <si>
    <r>
      <t>We compared amounts reported by the</t>
    </r>
    <r>
      <rPr>
        <sz val="11"/>
        <color rgb="FF0070C0"/>
        <rFont val="Calibri"/>
        <family val="2"/>
        <scheme val="minor"/>
      </rPr>
      <t xml:space="preserve"> District </t>
    </r>
    <r>
      <rPr>
        <sz val="11"/>
        <color theme="1"/>
        <rFont val="Calibri"/>
        <family val="2"/>
        <scheme val="minor"/>
      </rPr>
      <t>and followed up with any significant or material variances.</t>
    </r>
  </si>
  <si>
    <t>Stevens County Fire Protection District No. 7
Fund Resources and Uses Arising from Cash Transactions
For the Year Ended December 31, 2018</t>
  </si>
  <si>
    <t>19,568</t>
  </si>
  <si>
    <t>127,430</t>
  </si>
  <si>
    <t>3,034</t>
  </si>
  <si>
    <t>25,897</t>
  </si>
  <si>
    <t>156,362</t>
  </si>
  <si>
    <t>104,245</t>
  </si>
  <si>
    <t>52,116</t>
  </si>
  <si>
    <t>60</t>
  </si>
  <si>
    <t>6,500</t>
  </si>
  <si>
    <t>6,560</t>
  </si>
  <si>
    <t>56,106</t>
  </si>
  <si>
    <t>2,570</t>
  </si>
  <si>
    <t>Stevens County 2018 Schedule 11</t>
  </si>
  <si>
    <t>Stevens County Monthly Financial Statement for December 2019</t>
  </si>
  <si>
    <t>Ending Balance</t>
  </si>
  <si>
    <t>2018 Ending balance obtained from the Stevens County Schedule 11</t>
  </si>
  <si>
    <t>District's email</t>
  </si>
  <si>
    <t>District's email confirms beginning balance of $20,943</t>
  </si>
  <si>
    <r>
      <t xml:space="preserve">We noted </t>
    </r>
    <r>
      <rPr>
        <sz val="11"/>
        <color rgb="FF0070C0"/>
        <rFont val="Calibri"/>
        <family val="2"/>
        <scheme val="minor"/>
      </rPr>
      <t>The District's 2018 beginning and ending balances, as well as the 2019 beginning balance reported by the District on the Schedule 01 and Statement C-4 do not agree to the County Treasurer Reports. See our ROWD for more details.</t>
    </r>
  </si>
  <si>
    <r>
      <t xml:space="preserve">District reported Schedule 01 accessed through LGCS and EIS; </t>
    </r>
    <r>
      <rPr>
        <sz val="11"/>
        <color rgb="FF0070C0"/>
        <rFont val="Calibri"/>
        <family val="2"/>
        <scheme val="minor"/>
      </rPr>
      <t>The Steven's County Monthly Financial Statement, Monthly Revenue Statement, and the Year to date (YTD) Disbursements.</t>
    </r>
  </si>
  <si>
    <t>Stevens County YTD Disbursements Journal</t>
  </si>
  <si>
    <t>Stevens County Monthly Revenue Status for December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</si>
</sst>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64" formatCode="[$-1010409]General"/>
    <numFmt numFmtId="165" formatCode="[$-1010409]#,##0;\-#,##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8"/>
      <color rgb="FF000000"/>
      <name val="Tahoma"/>
      <family val="2"/>
    </font>
    <font>
      <sz val="9"/>
      <color rgb="FF000000"/>
      <name val="Tahoma"/>
      <family val="2"/>
    </font>
    <font>
      <sz val="11"/>
      <name val="Calibri"/>
      <family val="2"/>
    </font>
    <font>
      <b/>
      <sz val="9"/>
      <color rgb="FF000000"/>
      <name val="Arial"/>
      <family val="2"/>
    </font>
    <font>
      <sz val="8.25"/>
      <color rgb="FF000000"/>
      <name val="Tahoma"/>
      <family val="2"/>
    </font>
    <font>
      <b/>
      <sz val="8.25"/>
      <color rgb="FF000000"/>
      <name val="Arial"/>
      <family val="2"/>
    </font>
    <font>
      <sz val="9"/>
      <color rgb="FF000000"/>
      <name val="Arial"/>
      <family val="2"/>
    </font>
    <font>
      <sz val="8.25"/>
      <color rgb="FF000000"/>
      <name val="Arial"/>
      <family val="2"/>
    </font>
    <font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1">
    <xf numFmtId="0" fontId="0" fillId="0" borderId="0" xfId="0"/>
    <xf numFmtId="0" fontId="1" fillId="2" borderId="1" xfId="0" applyFont="1" applyFill="1" applyBorder="1"/>
    <xf numFmtId="0" fontId="0" fillId="0" borderId="0" xfId="0" applyBorder="1" applyAlignment="1">
      <alignment horizontal="left"/>
    </xf>
    <xf numFmtId="0" fontId="1" fillId="2" borderId="3" xfId="0" applyFont="1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wrapText="1"/>
    </xf>
    <xf numFmtId="0" fontId="1" fillId="2" borderId="5" xfId="0" applyFont="1" applyFill="1" applyBorder="1"/>
    <xf numFmtId="0" fontId="3" fillId="4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6" fontId="4" fillId="0" borderId="4" xfId="0" applyNumberFormat="1" applyFont="1" applyFill="1" applyBorder="1" applyAlignment="1">
      <alignment horizontal="center"/>
    </xf>
    <xf numFmtId="6" fontId="5" fillId="6" borderId="4" xfId="0" applyNumberFormat="1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7" fillId="0" borderId="0" xfId="0" applyFont="1"/>
    <xf numFmtId="9" fontId="5" fillId="6" borderId="4" xfId="1" applyFont="1" applyFill="1" applyBorder="1" applyAlignment="1">
      <alignment horizontal="center"/>
    </xf>
    <xf numFmtId="164" fontId="10" fillId="9" borderId="0" xfId="0" applyNumberFormat="1" applyFont="1" applyFill="1" applyBorder="1" applyAlignment="1">
      <alignment horizontal="left" vertical="center" wrapText="1" readingOrder="1"/>
    </xf>
    <xf numFmtId="0" fontId="11" fillId="9" borderId="0" xfId="0" applyFont="1" applyFill="1" applyBorder="1" applyAlignment="1">
      <alignment horizontal="center" vertical="top" readingOrder="1"/>
    </xf>
    <xf numFmtId="164" fontId="9" fillId="9" borderId="0" xfId="0" applyNumberFormat="1" applyFont="1" applyFill="1" applyBorder="1" applyAlignment="1">
      <alignment horizontal="left" vertical="top" wrapText="1" readingOrder="1"/>
    </xf>
    <xf numFmtId="164" fontId="13" fillId="9" borderId="0" xfId="0" applyNumberFormat="1" applyFont="1" applyFill="1" applyBorder="1" applyAlignment="1">
      <alignment horizontal="left" vertical="top" wrapText="1" readingOrder="1"/>
    </xf>
    <xf numFmtId="164" fontId="14" fillId="9" borderId="0" xfId="0" applyNumberFormat="1" applyFont="1" applyFill="1" applyBorder="1" applyAlignment="1">
      <alignment horizontal="right" vertical="top" wrapText="1" readingOrder="1"/>
    </xf>
    <xf numFmtId="164" fontId="15" fillId="9" borderId="0" xfId="0" applyNumberFormat="1" applyFont="1" applyFill="1" applyBorder="1" applyAlignment="1">
      <alignment horizontal="left" vertical="top" wrapText="1" readingOrder="1"/>
    </xf>
    <xf numFmtId="165" fontId="15" fillId="9" borderId="0" xfId="0" applyNumberFormat="1" applyFont="1" applyFill="1" applyBorder="1" applyAlignment="1">
      <alignment horizontal="right" vertical="top" wrapText="1" readingOrder="1"/>
    </xf>
    <xf numFmtId="164" fontId="16" fillId="9" borderId="0" xfId="0" applyNumberFormat="1" applyFont="1" applyFill="1" applyBorder="1" applyAlignment="1">
      <alignment horizontal="right" vertical="top" wrapText="1" readingOrder="1"/>
    </xf>
    <xf numFmtId="165" fontId="15" fillId="9" borderId="10" xfId="0" applyNumberFormat="1" applyFont="1" applyFill="1" applyBorder="1" applyAlignment="1">
      <alignment horizontal="right" vertical="top" wrapText="1" readingOrder="1"/>
    </xf>
    <xf numFmtId="165" fontId="12" fillId="9" borderId="10" xfId="0" applyNumberFormat="1" applyFont="1" applyFill="1" applyBorder="1" applyAlignment="1">
      <alignment horizontal="right" vertical="top" wrapText="1" readingOrder="1"/>
    </xf>
    <xf numFmtId="0" fontId="3" fillId="3" borderId="7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164" fontId="8" fillId="9" borderId="0" xfId="0" applyNumberFormat="1" applyFont="1" applyFill="1" applyBorder="1" applyAlignment="1">
      <alignment horizontal="center" vertical="top" wrapText="1" readingOrder="1"/>
    </xf>
    <xf numFmtId="164" fontId="9" fillId="9" borderId="0" xfId="0" applyNumberFormat="1" applyFont="1" applyFill="1" applyBorder="1" applyAlignment="1">
      <alignment horizontal="left" vertical="top" wrapText="1" readingOrder="1"/>
    </xf>
    <xf numFmtId="164" fontId="12" fillId="9" borderId="0" xfId="0" applyNumberFormat="1" applyFont="1" applyFill="1" applyBorder="1" applyAlignment="1">
      <alignment horizontal="left" vertical="center" wrapText="1" readingOrder="1"/>
    </xf>
    <xf numFmtId="164" fontId="15" fillId="9" borderId="0" xfId="0" applyNumberFormat="1" applyFont="1" applyFill="1" applyBorder="1" applyAlignment="1">
      <alignment horizontal="left" vertical="top" wrapText="1" readingOrder="1"/>
    </xf>
    <xf numFmtId="164" fontId="12" fillId="9" borderId="0" xfId="0" applyNumberFormat="1" applyFont="1" applyFill="1" applyBorder="1" applyAlignment="1">
      <alignment horizontal="left" vertical="top" wrapText="1" readingOrder="1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F112B1FA8534443A8D5317640A9593D8/27D5070CB0414477BD20FFF2D985F1E1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1438476</xdr:colOff>
      <xdr:row>5</xdr:row>
      <xdr:rowOff>181000</xdr:rowOff>
    </xdr:to>
    <xdr:pic>
      <xdr:nvPicPr>
        <xdr:cNvPr id="2" name="Picture 1" descr="Baseline Testing||F112B1FA8534443A8D5317640A9593D8|4|2">
          <a:hlinkClick xmlns:r="http://schemas.openxmlformats.org/officeDocument/2006/relationships" r:id="rId1" tooltip="Baseline Testing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1076325"/>
          <a:ext cx="1438476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8"/>
  <sheetViews>
    <sheetView tabSelected="1" workbookViewId="0">
      <selection activeCell="I26" sqref="I26"/>
    </sheetView>
  </sheetViews>
  <sheetFormatPr defaultRowHeight="15" x14ac:dyDescent="0.25"/>
  <cols>
    <col min="1" max="1" width="2.5703125" customWidth="1"/>
    <col min="2" max="2" width="15.42578125" customWidth="1"/>
    <col min="3" max="3" width="27.42578125" customWidth="1"/>
    <col min="4" max="4" width="1.42578125" customWidth="1"/>
    <col min="5" max="5" width="14.7109375" customWidth="1"/>
    <col min="6" max="6" width="1.42578125" customWidth="1"/>
    <col min="7" max="7" width="35.42578125" customWidth="1"/>
    <col min="9" max="9" width="13.85546875" bestFit="1" customWidth="1"/>
    <col min="10" max="10" width="14.7109375" customWidth="1"/>
    <col min="11" max="11" width="13.85546875" bestFit="1" customWidth="1"/>
    <col min="12" max="12" width="14" customWidth="1"/>
    <col min="13" max="13" width="16" customWidth="1"/>
    <col min="15" max="15" width="36.28515625" bestFit="1" customWidth="1"/>
  </cols>
  <sheetData>
    <row r="1" spans="2:15" ht="8.25" customHeight="1" thickBot="1" x14ac:dyDescent="0.3"/>
    <row r="2" spans="2:15" x14ac:dyDescent="0.25">
      <c r="B2" s="1" t="s">
        <v>0</v>
      </c>
      <c r="C2" s="29" t="s">
        <v>16</v>
      </c>
      <c r="D2" s="29"/>
      <c r="E2" s="29"/>
      <c r="F2" s="29"/>
      <c r="G2" s="29"/>
      <c r="H2" s="29"/>
      <c r="I2" s="29"/>
      <c r="J2" s="29"/>
      <c r="K2" s="2"/>
    </row>
    <row r="3" spans="2:15" ht="31.9" customHeight="1" x14ac:dyDescent="0.25">
      <c r="B3" s="3" t="s">
        <v>1</v>
      </c>
      <c r="C3" s="30" t="s">
        <v>107</v>
      </c>
      <c r="D3" s="30"/>
      <c r="E3" s="30"/>
      <c r="F3" s="30"/>
      <c r="G3" s="30"/>
      <c r="H3" s="30"/>
      <c r="I3" s="30"/>
      <c r="J3" s="30"/>
      <c r="K3" s="4"/>
    </row>
    <row r="4" spans="2:15" x14ac:dyDescent="0.25">
      <c r="B4" s="3" t="s">
        <v>2</v>
      </c>
      <c r="C4" s="31" t="s">
        <v>86</v>
      </c>
      <c r="D4" s="31"/>
      <c r="E4" s="31"/>
      <c r="F4" s="31"/>
      <c r="G4" s="31"/>
      <c r="H4" s="31"/>
      <c r="I4" s="31"/>
      <c r="J4" s="31"/>
      <c r="K4" s="5"/>
    </row>
    <row r="5" spans="2:15" ht="31.5" customHeight="1" x14ac:dyDescent="0.25">
      <c r="B5" s="3" t="s">
        <v>3</v>
      </c>
      <c r="C5" s="31" t="s">
        <v>106</v>
      </c>
      <c r="D5" s="31"/>
      <c r="E5" s="31"/>
      <c r="F5" s="31"/>
      <c r="G5" s="31"/>
      <c r="H5" s="31"/>
      <c r="I5" s="31"/>
      <c r="J5" s="31"/>
      <c r="K5" s="2"/>
    </row>
    <row r="6" spans="2:15" ht="15.75" thickBot="1" x14ac:dyDescent="0.3">
      <c r="B6" s="6" t="s">
        <v>4</v>
      </c>
      <c r="C6" s="32"/>
      <c r="D6" s="32"/>
      <c r="E6" s="32"/>
      <c r="F6" s="32"/>
      <c r="G6" s="32"/>
      <c r="H6" s="32"/>
      <c r="I6" s="32"/>
      <c r="J6" s="32"/>
      <c r="K6" s="2"/>
    </row>
    <row r="8" spans="2:15" ht="46.5" customHeight="1" x14ac:dyDescent="0.25">
      <c r="B8" s="35" t="s">
        <v>17</v>
      </c>
      <c r="C8" s="35"/>
      <c r="D8" s="35"/>
      <c r="E8" s="35"/>
      <c r="F8" s="35"/>
      <c r="G8" s="35"/>
    </row>
    <row r="9" spans="2:15" ht="15.75" x14ac:dyDescent="0.25">
      <c r="B9" s="36" t="s">
        <v>18</v>
      </c>
      <c r="C9" s="36"/>
      <c r="D9" s="15" t="s">
        <v>18</v>
      </c>
      <c r="E9" s="16"/>
      <c r="F9" s="17" t="s">
        <v>18</v>
      </c>
      <c r="G9" s="16"/>
      <c r="I9" s="33" t="s">
        <v>5</v>
      </c>
      <c r="J9" s="33"/>
      <c r="K9" s="25" t="s">
        <v>6</v>
      </c>
      <c r="L9" s="26"/>
      <c r="M9" s="7" t="s">
        <v>7</v>
      </c>
      <c r="N9" s="7" t="s">
        <v>7</v>
      </c>
    </row>
    <row r="10" spans="2:15" ht="15.75" x14ac:dyDescent="0.25">
      <c r="B10" s="37" t="s">
        <v>19</v>
      </c>
      <c r="C10" s="37"/>
      <c r="D10" s="18" t="s">
        <v>18</v>
      </c>
      <c r="E10" s="19" t="s">
        <v>18</v>
      </c>
      <c r="F10" s="19" t="s">
        <v>18</v>
      </c>
      <c r="G10" s="16"/>
      <c r="I10" s="34"/>
      <c r="J10" s="34"/>
      <c r="K10" s="27"/>
      <c r="L10" s="28"/>
      <c r="M10" s="7" t="s">
        <v>13</v>
      </c>
      <c r="N10" s="7" t="s">
        <v>14</v>
      </c>
      <c r="O10" s="13" t="s">
        <v>15</v>
      </c>
    </row>
    <row r="11" spans="2:15" ht="15.75" x14ac:dyDescent="0.25">
      <c r="B11" s="20" t="s">
        <v>20</v>
      </c>
      <c r="C11" s="20" t="s">
        <v>21</v>
      </c>
      <c r="D11" s="18" t="s">
        <v>18</v>
      </c>
      <c r="E11" s="21" t="s">
        <v>22</v>
      </c>
      <c r="F11" s="22" t="s">
        <v>18</v>
      </c>
      <c r="G11" s="16"/>
      <c r="I11" s="8" t="s">
        <v>8</v>
      </c>
      <c r="J11" s="9">
        <f>J21</f>
        <v>20943.330000000002</v>
      </c>
      <c r="K11" s="8" t="s">
        <v>8</v>
      </c>
      <c r="L11" s="9" t="str">
        <f>E12</f>
        <v>22,140</v>
      </c>
      <c r="M11" s="10">
        <f>IF(J11&gt;0,ABS(ROUND(J11,)-L11),"N/A")</f>
        <v>1197</v>
      </c>
      <c r="N11" s="14">
        <f>IF(J11&gt;0,M11/J11,"N/A")</f>
        <v>5.7154234785012692E-2</v>
      </c>
      <c r="O11" t="str">
        <f t="shared" ref="O11" si="0">IF(N11="N/A","",IF(N11=0,"No variance",IF(N11&gt;0.05,"Variance is materially significant.","Variance is not materially significant.")))</f>
        <v>Variance is materially significant.</v>
      </c>
    </row>
    <row r="12" spans="2:15" ht="15.75" x14ac:dyDescent="0.25">
      <c r="B12" s="20" t="s">
        <v>23</v>
      </c>
      <c r="C12" s="20" t="s">
        <v>24</v>
      </c>
      <c r="D12" s="18" t="s">
        <v>18</v>
      </c>
      <c r="E12" s="21" t="s">
        <v>25</v>
      </c>
      <c r="F12" s="22" t="s">
        <v>18</v>
      </c>
      <c r="G12" s="16"/>
      <c r="I12" s="11" t="s">
        <v>9</v>
      </c>
      <c r="J12" s="9">
        <f>J27</f>
        <v>137086.64000000001</v>
      </c>
      <c r="K12" s="11" t="s">
        <v>9</v>
      </c>
      <c r="L12" s="9">
        <f>E22+E34</f>
        <v>137087</v>
      </c>
      <c r="M12" s="10">
        <f>IF(J12&gt;0,ABS(ROUND(J12,)-L12),"N/A")</f>
        <v>0</v>
      </c>
      <c r="N12" s="14">
        <f>IF(J12&gt;0,M12/J12,"N/A")</f>
        <v>0</v>
      </c>
      <c r="O12" t="str">
        <f>IF(N12="N/A","",IF(N12=0,"No variance",IF(N12&gt;0.05,"Variance is materially significant.","Variance is not materially significant.")))</f>
        <v>No variance</v>
      </c>
    </row>
    <row r="13" spans="2:15" ht="15.75" x14ac:dyDescent="0.25">
      <c r="B13" s="20" t="s">
        <v>26</v>
      </c>
      <c r="C13" s="20" t="s">
        <v>27</v>
      </c>
      <c r="D13" s="18" t="s">
        <v>18</v>
      </c>
      <c r="E13" s="21" t="s">
        <v>22</v>
      </c>
      <c r="F13" s="22" t="s">
        <v>18</v>
      </c>
      <c r="G13" s="16"/>
      <c r="I13" s="11" t="s">
        <v>10</v>
      </c>
      <c r="J13" s="9"/>
      <c r="K13" s="11" t="s">
        <v>10</v>
      </c>
      <c r="L13" s="9"/>
      <c r="M13" s="10" t="str">
        <f>IF(J13&gt;0,ABS(ROUND(J13,)-L13),"N/A")</f>
        <v>N/A</v>
      </c>
      <c r="N13" s="14" t="str">
        <f>IF(J13&gt;0,M13/J13,"N/A")</f>
        <v>N/A</v>
      </c>
      <c r="O13" t="str">
        <f t="shared" ref="O13:O15" si="1">IF(N13="N/A","",IF(N13=0,"No variance",IF(N13&gt;0.05,"Variance is materially significant.","Variance is not materially significant.")))</f>
        <v/>
      </c>
    </row>
    <row r="14" spans="2:15" ht="15.75" x14ac:dyDescent="0.25">
      <c r="B14" s="38"/>
      <c r="C14" s="38"/>
      <c r="D14" s="18" t="s">
        <v>18</v>
      </c>
      <c r="E14" s="21"/>
      <c r="F14" s="22" t="s">
        <v>18</v>
      </c>
      <c r="G14" s="16"/>
      <c r="I14" s="12" t="s">
        <v>11</v>
      </c>
      <c r="J14" s="9">
        <f>J24</f>
        <v>143301.43</v>
      </c>
      <c r="K14" s="12" t="s">
        <v>11</v>
      </c>
      <c r="L14" s="9">
        <f>E26+E42</f>
        <v>143299</v>
      </c>
      <c r="M14" s="10">
        <f>IF(J14&gt;0,ABS(ROUND(J14,)-L14),"N/A")</f>
        <v>2</v>
      </c>
      <c r="N14" s="14">
        <f>IF(J14&gt;0,M14/J14,"N/A")</f>
        <v>1.3956594850449155E-5</v>
      </c>
      <c r="O14" t="str">
        <f t="shared" si="1"/>
        <v>Variance is not materially significant.</v>
      </c>
    </row>
    <row r="15" spans="2:15" ht="15.75" x14ac:dyDescent="0.25">
      <c r="B15" s="37" t="s">
        <v>9</v>
      </c>
      <c r="C15" s="37"/>
      <c r="D15" s="18" t="s">
        <v>18</v>
      </c>
      <c r="E15" s="19" t="s">
        <v>18</v>
      </c>
      <c r="F15" s="19" t="s">
        <v>18</v>
      </c>
      <c r="G15" s="16"/>
      <c r="I15" s="8" t="s">
        <v>12</v>
      </c>
      <c r="J15" s="9">
        <f>J18</f>
        <v>14728.54</v>
      </c>
      <c r="K15" s="8" t="s">
        <v>12</v>
      </c>
      <c r="L15" s="9" t="str">
        <f>E48</f>
        <v>14,929</v>
      </c>
      <c r="M15" s="10">
        <f>IF(J15&gt;0,ABS(ROUND(J15,)-L15),"N/A")</f>
        <v>200</v>
      </c>
      <c r="N15" s="14">
        <f>IF(J15&gt;0,M15/J15,"N/A")</f>
        <v>1.3579078442262436E-2</v>
      </c>
      <c r="O15" t="str">
        <f t="shared" si="1"/>
        <v>Variance is not materially significant.</v>
      </c>
    </row>
    <row r="16" spans="2:15" x14ac:dyDescent="0.25">
      <c r="B16" s="20" t="s">
        <v>28</v>
      </c>
      <c r="C16" s="20" t="s">
        <v>29</v>
      </c>
      <c r="D16" s="18" t="s">
        <v>18</v>
      </c>
      <c r="E16" s="21" t="s">
        <v>30</v>
      </c>
      <c r="F16" s="22" t="s">
        <v>18</v>
      </c>
      <c r="G16" s="16"/>
    </row>
    <row r="17" spans="2:15" x14ac:dyDescent="0.25">
      <c r="B17" s="20" t="s">
        <v>31</v>
      </c>
      <c r="C17" s="20" t="s">
        <v>32</v>
      </c>
      <c r="D17" s="18" t="s">
        <v>18</v>
      </c>
      <c r="E17" s="21" t="s">
        <v>22</v>
      </c>
      <c r="F17" s="22" t="s">
        <v>18</v>
      </c>
      <c r="G17" s="16"/>
      <c r="I17" t="s">
        <v>101</v>
      </c>
    </row>
    <row r="18" spans="2:15" x14ac:dyDescent="0.25">
      <c r="B18" s="20" t="s">
        <v>33</v>
      </c>
      <c r="C18" s="20" t="s">
        <v>34</v>
      </c>
      <c r="D18" s="18" t="s">
        <v>18</v>
      </c>
      <c r="E18" s="21" t="s">
        <v>35</v>
      </c>
      <c r="F18" s="22" t="s">
        <v>18</v>
      </c>
      <c r="G18" s="16"/>
      <c r="I18" t="s">
        <v>102</v>
      </c>
      <c r="J18">
        <f>3264.86+11463.68</f>
        <v>14728.54</v>
      </c>
    </row>
    <row r="19" spans="2:15" x14ac:dyDescent="0.25">
      <c r="B19" s="20" t="s">
        <v>36</v>
      </c>
      <c r="C19" s="20" t="s">
        <v>37</v>
      </c>
      <c r="D19" s="18" t="s">
        <v>18</v>
      </c>
      <c r="E19" s="21" t="s">
        <v>22</v>
      </c>
      <c r="F19" s="22" t="s">
        <v>18</v>
      </c>
      <c r="G19" s="16"/>
    </row>
    <row r="20" spans="2:15" x14ac:dyDescent="0.25">
      <c r="B20" s="20" t="s">
        <v>38</v>
      </c>
      <c r="C20" s="20" t="s">
        <v>39</v>
      </c>
      <c r="D20" s="18" t="s">
        <v>18</v>
      </c>
      <c r="E20" s="21" t="s">
        <v>22</v>
      </c>
      <c r="F20" s="22" t="s">
        <v>18</v>
      </c>
      <c r="G20" s="16"/>
      <c r="I20" t="s">
        <v>103</v>
      </c>
      <c r="O20" t="s">
        <v>105</v>
      </c>
    </row>
    <row r="21" spans="2:15" x14ac:dyDescent="0.25">
      <c r="B21" s="20" t="s">
        <v>40</v>
      </c>
      <c r="C21" s="20" t="s">
        <v>41</v>
      </c>
      <c r="D21" s="18" t="s">
        <v>18</v>
      </c>
      <c r="E21" s="21" t="s">
        <v>42</v>
      </c>
      <c r="F21" s="22" t="s">
        <v>18</v>
      </c>
      <c r="G21" s="16"/>
      <c r="I21" t="s">
        <v>8</v>
      </c>
      <c r="J21">
        <v>20943.330000000002</v>
      </c>
    </row>
    <row r="22" spans="2:15" x14ac:dyDescent="0.25">
      <c r="B22" s="38" t="s">
        <v>43</v>
      </c>
      <c r="C22" s="38"/>
      <c r="D22" s="18" t="s">
        <v>18</v>
      </c>
      <c r="E22" s="23" t="s">
        <v>44</v>
      </c>
      <c r="F22" s="22" t="s">
        <v>18</v>
      </c>
      <c r="G22" s="16"/>
    </row>
    <row r="23" spans="2:15" x14ac:dyDescent="0.25">
      <c r="B23" s="37" t="s">
        <v>11</v>
      </c>
      <c r="C23" s="37"/>
      <c r="D23" s="18" t="s">
        <v>18</v>
      </c>
      <c r="E23" s="19" t="s">
        <v>18</v>
      </c>
      <c r="F23" s="19" t="s">
        <v>18</v>
      </c>
      <c r="G23" s="16"/>
      <c r="I23" t="s">
        <v>108</v>
      </c>
    </row>
    <row r="24" spans="2:15" x14ac:dyDescent="0.25">
      <c r="B24" s="20" t="s">
        <v>45</v>
      </c>
      <c r="C24" s="20" t="s">
        <v>46</v>
      </c>
      <c r="D24" s="18" t="s">
        <v>18</v>
      </c>
      <c r="E24" s="21" t="s">
        <v>22</v>
      </c>
      <c r="F24" s="22" t="s">
        <v>18</v>
      </c>
      <c r="G24" s="16"/>
      <c r="I24" t="s">
        <v>11</v>
      </c>
      <c r="J24">
        <v>143301.43</v>
      </c>
    </row>
    <row r="25" spans="2:15" x14ac:dyDescent="0.25">
      <c r="B25" s="20" t="s">
        <v>47</v>
      </c>
      <c r="C25" s="20" t="s">
        <v>48</v>
      </c>
      <c r="D25" s="18" t="s">
        <v>18</v>
      </c>
      <c r="E25" s="21" t="s">
        <v>49</v>
      </c>
      <c r="F25" s="22" t="s">
        <v>18</v>
      </c>
      <c r="G25" s="16"/>
    </row>
    <row r="26" spans="2:15" x14ac:dyDescent="0.25">
      <c r="B26" s="38" t="s">
        <v>50</v>
      </c>
      <c r="C26" s="38"/>
      <c r="D26" s="18" t="s">
        <v>18</v>
      </c>
      <c r="E26" s="23" t="s">
        <v>49</v>
      </c>
      <c r="F26" s="22" t="s">
        <v>18</v>
      </c>
      <c r="G26" s="16"/>
      <c r="I26" t="s">
        <v>109</v>
      </c>
    </row>
    <row r="27" spans="2:15" x14ac:dyDescent="0.25">
      <c r="B27" s="38" t="s">
        <v>51</v>
      </c>
      <c r="C27" s="38"/>
      <c r="D27" s="18" t="s">
        <v>18</v>
      </c>
      <c r="E27" s="23" t="s">
        <v>52</v>
      </c>
      <c r="F27" s="22" t="s">
        <v>18</v>
      </c>
      <c r="G27" s="16"/>
      <c r="I27" t="s">
        <v>9</v>
      </c>
      <c r="J27">
        <v>137086.64000000001</v>
      </c>
    </row>
    <row r="28" spans="2:15" x14ac:dyDescent="0.25">
      <c r="B28" s="37" t="s">
        <v>53</v>
      </c>
      <c r="C28" s="37"/>
      <c r="D28" s="18" t="s">
        <v>18</v>
      </c>
      <c r="E28" s="19" t="s">
        <v>18</v>
      </c>
      <c r="F28" s="19" t="s">
        <v>18</v>
      </c>
      <c r="G28" s="16"/>
    </row>
    <row r="29" spans="2:15" x14ac:dyDescent="0.25">
      <c r="B29" s="20" t="s">
        <v>54</v>
      </c>
      <c r="C29" s="20" t="s">
        <v>55</v>
      </c>
      <c r="D29" s="18" t="s">
        <v>18</v>
      </c>
      <c r="E29" s="21" t="s">
        <v>22</v>
      </c>
      <c r="F29" s="22" t="s">
        <v>18</v>
      </c>
      <c r="G29" s="16"/>
    </row>
    <row r="30" spans="2:15" x14ac:dyDescent="0.25">
      <c r="B30" s="20" t="s">
        <v>56</v>
      </c>
      <c r="C30" s="20" t="s">
        <v>57</v>
      </c>
      <c r="D30" s="18" t="s">
        <v>18</v>
      </c>
      <c r="E30" s="21" t="s">
        <v>22</v>
      </c>
      <c r="F30" s="22" t="s">
        <v>18</v>
      </c>
      <c r="G30" s="16"/>
    </row>
    <row r="31" spans="2:15" x14ac:dyDescent="0.25">
      <c r="B31" s="20" t="s">
        <v>58</v>
      </c>
      <c r="C31" s="20" t="s">
        <v>59</v>
      </c>
      <c r="D31" s="18" t="s">
        <v>18</v>
      </c>
      <c r="E31" s="21" t="s">
        <v>22</v>
      </c>
      <c r="F31" s="22" t="s">
        <v>18</v>
      </c>
      <c r="G31" s="16"/>
    </row>
    <row r="32" spans="2:15" x14ac:dyDescent="0.25">
      <c r="B32" s="20" t="s">
        <v>60</v>
      </c>
      <c r="C32" s="20" t="s">
        <v>61</v>
      </c>
      <c r="D32" s="18" t="s">
        <v>18</v>
      </c>
      <c r="E32" s="21" t="s">
        <v>62</v>
      </c>
      <c r="F32" s="22" t="s">
        <v>18</v>
      </c>
      <c r="G32" s="16"/>
    </row>
    <row r="33" spans="2:7" ht="24" x14ac:dyDescent="0.25">
      <c r="B33" s="20" t="s">
        <v>63</v>
      </c>
      <c r="C33" s="20" t="s">
        <v>64</v>
      </c>
      <c r="D33" s="18" t="s">
        <v>18</v>
      </c>
      <c r="E33" s="21" t="s">
        <v>22</v>
      </c>
      <c r="F33" s="22" t="s">
        <v>18</v>
      </c>
      <c r="G33" s="16"/>
    </row>
    <row r="34" spans="2:7" x14ac:dyDescent="0.25">
      <c r="B34" s="38" t="s">
        <v>65</v>
      </c>
      <c r="C34" s="38"/>
      <c r="D34" s="18" t="s">
        <v>18</v>
      </c>
      <c r="E34" s="23" t="s">
        <v>62</v>
      </c>
      <c r="F34" s="22" t="s">
        <v>18</v>
      </c>
      <c r="G34" s="16"/>
    </row>
    <row r="35" spans="2:7" x14ac:dyDescent="0.25">
      <c r="B35" s="37" t="s">
        <v>66</v>
      </c>
      <c r="C35" s="37"/>
      <c r="D35" s="18" t="s">
        <v>18</v>
      </c>
      <c r="E35" s="19" t="s">
        <v>18</v>
      </c>
      <c r="F35" s="19" t="s">
        <v>18</v>
      </c>
      <c r="G35" s="16"/>
    </row>
    <row r="36" spans="2:7" x14ac:dyDescent="0.25">
      <c r="B36" s="20" t="s">
        <v>67</v>
      </c>
      <c r="C36" s="20" t="s">
        <v>68</v>
      </c>
      <c r="D36" s="18" t="s">
        <v>18</v>
      </c>
      <c r="E36" s="21" t="s">
        <v>69</v>
      </c>
      <c r="F36" s="22" t="s">
        <v>18</v>
      </c>
      <c r="G36" s="16"/>
    </row>
    <row r="37" spans="2:7" x14ac:dyDescent="0.25">
      <c r="B37" s="20" t="s">
        <v>70</v>
      </c>
      <c r="C37" s="20" t="s">
        <v>71</v>
      </c>
      <c r="D37" s="18" t="s">
        <v>18</v>
      </c>
      <c r="E37" s="21" t="s">
        <v>22</v>
      </c>
      <c r="F37" s="22" t="s">
        <v>18</v>
      </c>
      <c r="G37" s="16"/>
    </row>
    <row r="38" spans="2:7" x14ac:dyDescent="0.25">
      <c r="B38" s="20" t="s">
        <v>72</v>
      </c>
      <c r="C38" s="20" t="s">
        <v>73</v>
      </c>
      <c r="D38" s="18" t="s">
        <v>18</v>
      </c>
      <c r="E38" s="21" t="s">
        <v>22</v>
      </c>
      <c r="F38" s="22" t="s">
        <v>18</v>
      </c>
      <c r="G38" s="16"/>
    </row>
    <row r="39" spans="2:7" x14ac:dyDescent="0.25">
      <c r="B39" s="20" t="s">
        <v>74</v>
      </c>
      <c r="C39" s="20" t="s">
        <v>59</v>
      </c>
      <c r="D39" s="18" t="s">
        <v>18</v>
      </c>
      <c r="E39" s="21" t="s">
        <v>22</v>
      </c>
      <c r="F39" s="22" t="s">
        <v>18</v>
      </c>
      <c r="G39" s="16"/>
    </row>
    <row r="40" spans="2:7" x14ac:dyDescent="0.25">
      <c r="B40" s="20" t="s">
        <v>75</v>
      </c>
      <c r="C40" s="20" t="s">
        <v>61</v>
      </c>
      <c r="D40" s="18" t="s">
        <v>18</v>
      </c>
      <c r="E40" s="21" t="s">
        <v>22</v>
      </c>
      <c r="F40" s="22" t="s">
        <v>18</v>
      </c>
      <c r="G40" s="16"/>
    </row>
    <row r="41" spans="2:7" x14ac:dyDescent="0.25">
      <c r="B41" s="20" t="s">
        <v>76</v>
      </c>
      <c r="C41" s="20" t="s">
        <v>77</v>
      </c>
      <c r="D41" s="18" t="s">
        <v>18</v>
      </c>
      <c r="E41" s="21" t="s">
        <v>22</v>
      </c>
      <c r="F41" s="22" t="s">
        <v>18</v>
      </c>
      <c r="G41" s="16"/>
    </row>
    <row r="42" spans="2:7" x14ac:dyDescent="0.25">
      <c r="B42" s="38" t="s">
        <v>78</v>
      </c>
      <c r="C42" s="38"/>
      <c r="D42" s="18" t="s">
        <v>18</v>
      </c>
      <c r="E42" s="23" t="s">
        <v>69</v>
      </c>
      <c r="F42" s="22" t="s">
        <v>18</v>
      </c>
      <c r="G42" s="16"/>
    </row>
    <row r="43" spans="2:7" x14ac:dyDescent="0.25">
      <c r="B43" s="38"/>
      <c r="C43" s="38"/>
      <c r="D43" s="18" t="s">
        <v>18</v>
      </c>
      <c r="E43" s="21"/>
      <c r="F43" s="22" t="s">
        <v>18</v>
      </c>
      <c r="G43" s="16"/>
    </row>
    <row r="44" spans="2:7" x14ac:dyDescent="0.25">
      <c r="B44" s="39" t="s">
        <v>79</v>
      </c>
      <c r="C44" s="39"/>
      <c r="D44" s="18" t="s">
        <v>18</v>
      </c>
      <c r="E44" s="24" t="s">
        <v>80</v>
      </c>
      <c r="F44" s="22" t="s">
        <v>18</v>
      </c>
      <c r="G44" s="16"/>
    </row>
    <row r="45" spans="2:7" x14ac:dyDescent="0.25">
      <c r="B45" s="37" t="s">
        <v>81</v>
      </c>
      <c r="C45" s="37"/>
      <c r="D45" s="18" t="s">
        <v>18</v>
      </c>
      <c r="E45" s="19" t="s">
        <v>18</v>
      </c>
      <c r="F45" s="19" t="s">
        <v>18</v>
      </c>
      <c r="G45" s="16"/>
    </row>
    <row r="46" spans="2:7" x14ac:dyDescent="0.25">
      <c r="B46" s="20" t="s">
        <v>82</v>
      </c>
      <c r="C46" s="20" t="s">
        <v>21</v>
      </c>
      <c r="D46" s="18" t="s">
        <v>18</v>
      </c>
      <c r="E46" s="21" t="s">
        <v>22</v>
      </c>
      <c r="F46" s="22" t="s">
        <v>18</v>
      </c>
      <c r="G46" s="16"/>
    </row>
    <row r="47" spans="2:7" x14ac:dyDescent="0.25">
      <c r="B47" s="20" t="s">
        <v>83</v>
      </c>
      <c r="C47" s="20" t="s">
        <v>24</v>
      </c>
      <c r="D47" s="18" t="s">
        <v>18</v>
      </c>
      <c r="E47" s="21" t="s">
        <v>84</v>
      </c>
      <c r="F47" s="22" t="s">
        <v>18</v>
      </c>
      <c r="G47" s="16"/>
    </row>
    <row r="48" spans="2:7" x14ac:dyDescent="0.25">
      <c r="B48" s="39" t="s">
        <v>85</v>
      </c>
      <c r="C48" s="39"/>
      <c r="D48" s="18" t="s">
        <v>18</v>
      </c>
      <c r="E48" s="24" t="s">
        <v>84</v>
      </c>
      <c r="F48" s="22" t="s">
        <v>18</v>
      </c>
      <c r="G48" s="16"/>
    </row>
  </sheetData>
  <mergeCells count="24">
    <mergeCell ref="B43:C43"/>
    <mergeCell ref="B44:C44"/>
    <mergeCell ref="B45:C45"/>
    <mergeCell ref="B48:C48"/>
    <mergeCell ref="B27:C27"/>
    <mergeCell ref="B28:C28"/>
    <mergeCell ref="B34:C34"/>
    <mergeCell ref="B35:C35"/>
    <mergeCell ref="B42:C42"/>
    <mergeCell ref="B14:C14"/>
    <mergeCell ref="B15:C15"/>
    <mergeCell ref="B22:C22"/>
    <mergeCell ref="B23:C23"/>
    <mergeCell ref="B26:C26"/>
    <mergeCell ref="K9:L10"/>
    <mergeCell ref="C2:J2"/>
    <mergeCell ref="C3:J3"/>
    <mergeCell ref="C4:J4"/>
    <mergeCell ref="C5:J5"/>
    <mergeCell ref="C6:J6"/>
    <mergeCell ref="I9:J10"/>
    <mergeCell ref="B8:G8"/>
    <mergeCell ref="B9:C9"/>
    <mergeCell ref="B10:C10"/>
  </mergeCells>
  <conditionalFormatting sqref="O11:O15">
    <cfRule type="cellIs" dxfId="1" priority="1" operator="equal">
      <formula>"Variance is materially significant."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3"/>
  <sheetViews>
    <sheetView workbookViewId="0">
      <selection activeCell="L20" sqref="L20"/>
    </sheetView>
  </sheetViews>
  <sheetFormatPr defaultRowHeight="15" x14ac:dyDescent="0.25"/>
  <cols>
    <col min="1" max="1" width="15.42578125" customWidth="1"/>
    <col min="2" max="2" width="27.42578125" customWidth="1"/>
    <col min="3" max="3" width="1.42578125" customWidth="1"/>
    <col min="4" max="4" width="14.7109375" customWidth="1"/>
    <col min="5" max="5" width="1.42578125" customWidth="1"/>
    <col min="6" max="6" width="35.42578125" customWidth="1"/>
    <col min="9" max="9" width="13.85546875" bestFit="1" customWidth="1"/>
    <col min="10" max="10" width="12.28515625" customWidth="1"/>
    <col min="11" max="11" width="13.85546875" bestFit="1" customWidth="1"/>
    <col min="12" max="12" width="12.28515625" customWidth="1"/>
    <col min="13" max="13" width="13.85546875" customWidth="1"/>
    <col min="15" max="15" width="36.28515625" bestFit="1" customWidth="1"/>
  </cols>
  <sheetData>
    <row r="3" spans="1:15" x14ac:dyDescent="0.25">
      <c r="A3" s="40"/>
      <c r="B3" s="40"/>
      <c r="C3" s="40"/>
      <c r="D3" s="40"/>
      <c r="E3" s="40"/>
      <c r="F3" s="40"/>
      <c r="G3" s="40"/>
    </row>
    <row r="4" spans="1:15" ht="45" customHeight="1" x14ac:dyDescent="0.25">
      <c r="A4" s="35" t="s">
        <v>87</v>
      </c>
      <c r="B4" s="35"/>
      <c r="C4" s="35"/>
      <c r="D4" s="35"/>
      <c r="E4" s="35"/>
      <c r="F4" s="35"/>
    </row>
    <row r="5" spans="1:15" x14ac:dyDescent="0.25">
      <c r="A5" s="36" t="s">
        <v>18</v>
      </c>
      <c r="B5" s="36"/>
      <c r="C5" s="15" t="s">
        <v>18</v>
      </c>
      <c r="D5" s="16"/>
      <c r="E5" s="17" t="s">
        <v>18</v>
      </c>
      <c r="F5" s="16"/>
    </row>
    <row r="6" spans="1:15" ht="15.75" x14ac:dyDescent="0.25">
      <c r="A6" s="37" t="s">
        <v>19</v>
      </c>
      <c r="B6" s="37"/>
      <c r="C6" s="18" t="s">
        <v>18</v>
      </c>
      <c r="D6" s="19" t="s">
        <v>18</v>
      </c>
      <c r="E6" s="19" t="s">
        <v>18</v>
      </c>
      <c r="F6" s="16"/>
      <c r="I6" s="33" t="s">
        <v>5</v>
      </c>
      <c r="J6" s="33"/>
      <c r="K6" s="25" t="s">
        <v>6</v>
      </c>
      <c r="L6" s="26"/>
      <c r="M6" s="7" t="s">
        <v>7</v>
      </c>
      <c r="N6" s="7" t="s">
        <v>7</v>
      </c>
    </row>
    <row r="7" spans="1:15" ht="15.75" x14ac:dyDescent="0.25">
      <c r="A7" s="20" t="s">
        <v>20</v>
      </c>
      <c r="B7" s="20" t="s">
        <v>21</v>
      </c>
      <c r="C7" s="18" t="s">
        <v>18</v>
      </c>
      <c r="D7" s="21" t="s">
        <v>22</v>
      </c>
      <c r="E7" s="22" t="s">
        <v>18</v>
      </c>
      <c r="F7" s="16"/>
      <c r="I7" s="34"/>
      <c r="J7" s="34"/>
      <c r="K7" s="27"/>
      <c r="L7" s="28"/>
      <c r="M7" s="7" t="s">
        <v>13</v>
      </c>
      <c r="N7" s="7" t="s">
        <v>14</v>
      </c>
      <c r="O7" s="13" t="s">
        <v>15</v>
      </c>
    </row>
    <row r="8" spans="1:15" ht="15.75" x14ac:dyDescent="0.25">
      <c r="A8" s="20" t="s">
        <v>23</v>
      </c>
      <c r="B8" s="20" t="s">
        <v>24</v>
      </c>
      <c r="C8" s="18" t="s">
        <v>18</v>
      </c>
      <c r="D8" s="21" t="s">
        <v>88</v>
      </c>
      <c r="E8" s="22" t="s">
        <v>18</v>
      </c>
      <c r="F8" s="16"/>
      <c r="I8" s="8" t="s">
        <v>8</v>
      </c>
      <c r="J8" s="9">
        <f>J16</f>
        <v>18372.13</v>
      </c>
      <c r="K8" s="8" t="s">
        <v>8</v>
      </c>
      <c r="L8" s="9" t="str">
        <f>D8</f>
        <v>19,568</v>
      </c>
      <c r="M8" s="10">
        <f>IF(J8&gt;0,ABS(ROUND(J8,)-L8),"N/A")</f>
        <v>1196</v>
      </c>
      <c r="N8" s="14">
        <f>IF(J8&gt;0,M8/J8,"N/A")</f>
        <v>6.5098603155975918E-2</v>
      </c>
      <c r="O8" t="str">
        <f t="shared" ref="O8" si="0">IF(N8="N/A","",IF(N8=0,"No variance",IF(N8&gt;0.05,"Variance is materially significant.","Variance is not materially significant.")))</f>
        <v>Variance is materially significant.</v>
      </c>
    </row>
    <row r="9" spans="1:15" ht="15.75" x14ac:dyDescent="0.25">
      <c r="A9" s="20" t="s">
        <v>26</v>
      </c>
      <c r="B9" s="20" t="s">
        <v>27</v>
      </c>
      <c r="C9" s="18" t="s">
        <v>18</v>
      </c>
      <c r="D9" s="21" t="s">
        <v>22</v>
      </c>
      <c r="E9" s="22" t="s">
        <v>18</v>
      </c>
      <c r="F9" s="16"/>
      <c r="I9" s="11" t="s">
        <v>9</v>
      </c>
      <c r="J9" s="9">
        <f>J17</f>
        <v>162921.57</v>
      </c>
      <c r="K9" s="11" t="s">
        <v>9</v>
      </c>
      <c r="L9" s="9">
        <f>D18+D30</f>
        <v>162922</v>
      </c>
      <c r="M9" s="10">
        <f>IF(J9&gt;0,ABS(ROUND(J9,)-L9),"N/A")</f>
        <v>0</v>
      </c>
      <c r="N9" s="14">
        <f>IF(J9&gt;0,M9/J9,"N/A")</f>
        <v>0</v>
      </c>
      <c r="O9" t="str">
        <f>IF(N9="N/A","",IF(N9=0,"No variance",IF(N9&gt;0.05,"Variance is materially significant.","Variance is not materially significant.")))</f>
        <v>No variance</v>
      </c>
    </row>
    <row r="10" spans="1:15" ht="15.75" x14ac:dyDescent="0.25">
      <c r="A10" s="38"/>
      <c r="B10" s="38"/>
      <c r="C10" s="18" t="s">
        <v>18</v>
      </c>
      <c r="D10" s="21"/>
      <c r="E10" s="22" t="s">
        <v>18</v>
      </c>
      <c r="F10" s="16"/>
      <c r="I10" s="11" t="s">
        <v>10</v>
      </c>
      <c r="J10" s="9"/>
      <c r="K10" s="11" t="s">
        <v>10</v>
      </c>
      <c r="L10" s="9"/>
      <c r="M10" s="10" t="str">
        <f>IF(J10&gt;0,ABS(ROUND(J10,)-L10),"N/A")</f>
        <v>N/A</v>
      </c>
      <c r="N10" s="14" t="str">
        <f>IF(J10&gt;0,M10/J10,"N/A")</f>
        <v>N/A</v>
      </c>
      <c r="O10" t="str">
        <f t="shared" ref="O10:O12" si="1">IF(N10="N/A","",IF(N10=0,"No variance",IF(N10&gt;0.05,"Variance is materially significant.","Variance is not materially significant.")))</f>
        <v/>
      </c>
    </row>
    <row r="11" spans="1:15" ht="15.75" x14ac:dyDescent="0.25">
      <c r="A11" s="37" t="s">
        <v>9</v>
      </c>
      <c r="B11" s="37"/>
      <c r="C11" s="18" t="s">
        <v>18</v>
      </c>
      <c r="D11" s="19" t="s">
        <v>18</v>
      </c>
      <c r="E11" s="19" t="s">
        <v>18</v>
      </c>
      <c r="F11" s="16"/>
      <c r="I11" s="12" t="s">
        <v>11</v>
      </c>
      <c r="J11" s="9">
        <f>J18</f>
        <v>160350.37</v>
      </c>
      <c r="K11" s="12" t="s">
        <v>11</v>
      </c>
      <c r="L11" s="9">
        <f>D22+D37</f>
        <v>160351</v>
      </c>
      <c r="M11" s="10">
        <f>IF(J11&gt;0,ABS(ROUND(J11,)-L11),"N/A")</f>
        <v>1</v>
      </c>
      <c r="N11" s="14">
        <f>IF(J11&gt;0,M11/J11,"N/A")</f>
        <v>6.2363435768810511E-6</v>
      </c>
      <c r="O11" t="str">
        <f t="shared" si="1"/>
        <v>Variance is not materially significant.</v>
      </c>
    </row>
    <row r="12" spans="1:15" ht="15.75" x14ac:dyDescent="0.25">
      <c r="A12" s="20" t="s">
        <v>28</v>
      </c>
      <c r="B12" s="20" t="s">
        <v>29</v>
      </c>
      <c r="C12" s="18" t="s">
        <v>18</v>
      </c>
      <c r="D12" s="21" t="s">
        <v>89</v>
      </c>
      <c r="E12" s="22" t="s">
        <v>18</v>
      </c>
      <c r="F12" s="16"/>
      <c r="I12" s="8" t="s">
        <v>12</v>
      </c>
      <c r="J12" s="9">
        <f>J19</f>
        <v>20943.330000000002</v>
      </c>
      <c r="K12" s="8" t="s">
        <v>12</v>
      </c>
      <c r="L12" s="9" t="str">
        <f>D42</f>
        <v>22,140</v>
      </c>
      <c r="M12" s="10">
        <f>IF(J12&gt;0,ABS(ROUND(J12,)-L12),"N/A")</f>
        <v>1197</v>
      </c>
      <c r="N12" s="14">
        <f>IF(J12&gt;0,M12/J12,"N/A")</f>
        <v>5.7154234785012692E-2</v>
      </c>
      <c r="O12" t="str">
        <f t="shared" si="1"/>
        <v>Variance is materially significant.</v>
      </c>
    </row>
    <row r="13" spans="1:15" x14ac:dyDescent="0.25">
      <c r="A13" s="20" t="s">
        <v>31</v>
      </c>
      <c r="B13" s="20" t="s">
        <v>32</v>
      </c>
      <c r="C13" s="18" t="s">
        <v>18</v>
      </c>
      <c r="D13" s="21" t="s">
        <v>22</v>
      </c>
      <c r="E13" s="22" t="s">
        <v>18</v>
      </c>
      <c r="F13" s="16"/>
    </row>
    <row r="14" spans="1:15" x14ac:dyDescent="0.25">
      <c r="A14" s="20" t="s">
        <v>33</v>
      </c>
      <c r="B14" s="20" t="s">
        <v>34</v>
      </c>
      <c r="C14" s="18" t="s">
        <v>18</v>
      </c>
      <c r="D14" s="21" t="s">
        <v>90</v>
      </c>
      <c r="E14" s="22" t="s">
        <v>18</v>
      </c>
      <c r="F14" s="16"/>
    </row>
    <row r="15" spans="1:15" x14ac:dyDescent="0.25">
      <c r="A15" s="20" t="s">
        <v>36</v>
      </c>
      <c r="B15" s="20" t="s">
        <v>37</v>
      </c>
      <c r="C15" s="18" t="s">
        <v>18</v>
      </c>
      <c r="D15" s="21" t="s">
        <v>22</v>
      </c>
      <c r="E15" s="22" t="s">
        <v>18</v>
      </c>
      <c r="F15" s="16"/>
      <c r="I15" t="s">
        <v>100</v>
      </c>
      <c r="L15" t="s">
        <v>104</v>
      </c>
    </row>
    <row r="16" spans="1:15" x14ac:dyDescent="0.25">
      <c r="A16" s="20" t="s">
        <v>38</v>
      </c>
      <c r="B16" s="20" t="s">
        <v>39</v>
      </c>
      <c r="C16" s="18" t="s">
        <v>18</v>
      </c>
      <c r="D16" s="21" t="s">
        <v>22</v>
      </c>
      <c r="E16" s="22" t="s">
        <v>18</v>
      </c>
      <c r="F16" s="16"/>
      <c r="I16" t="s">
        <v>8</v>
      </c>
      <c r="J16">
        <v>18372.13</v>
      </c>
      <c r="L16">
        <v>18372</v>
      </c>
    </row>
    <row r="17" spans="1:12" x14ac:dyDescent="0.25">
      <c r="A17" s="20" t="s">
        <v>40</v>
      </c>
      <c r="B17" s="20" t="s">
        <v>41</v>
      </c>
      <c r="C17" s="18" t="s">
        <v>18</v>
      </c>
      <c r="D17" s="21" t="s">
        <v>91</v>
      </c>
      <c r="E17" s="22" t="s">
        <v>18</v>
      </c>
      <c r="F17" s="16"/>
      <c r="I17" t="s">
        <v>9</v>
      </c>
      <c r="J17">
        <v>162921.57</v>
      </c>
    </row>
    <row r="18" spans="1:12" x14ac:dyDescent="0.25">
      <c r="A18" s="38" t="s">
        <v>43</v>
      </c>
      <c r="B18" s="38"/>
      <c r="C18" s="18" t="s">
        <v>18</v>
      </c>
      <c r="D18" s="23" t="s">
        <v>92</v>
      </c>
      <c r="E18" s="22" t="s">
        <v>18</v>
      </c>
      <c r="F18" s="16"/>
      <c r="I18" t="s">
        <v>11</v>
      </c>
      <c r="J18">
        <v>160350.37</v>
      </c>
    </row>
    <row r="19" spans="1:12" x14ac:dyDescent="0.25">
      <c r="A19" s="37" t="s">
        <v>11</v>
      </c>
      <c r="B19" s="37"/>
      <c r="C19" s="18" t="s">
        <v>18</v>
      </c>
      <c r="D19" s="19" t="s">
        <v>18</v>
      </c>
      <c r="E19" s="19" t="s">
        <v>18</v>
      </c>
      <c r="F19" s="16"/>
      <c r="I19" t="s">
        <v>12</v>
      </c>
      <c r="J19">
        <v>20943.330000000002</v>
      </c>
      <c r="L19">
        <v>20943</v>
      </c>
    </row>
    <row r="20" spans="1:12" x14ac:dyDescent="0.25">
      <c r="A20" s="20" t="s">
        <v>45</v>
      </c>
      <c r="B20" s="20" t="s">
        <v>46</v>
      </c>
      <c r="C20" s="18" t="s">
        <v>18</v>
      </c>
      <c r="D20" s="21" t="s">
        <v>22</v>
      </c>
      <c r="E20" s="22" t="s">
        <v>18</v>
      </c>
      <c r="F20" s="16"/>
    </row>
    <row r="21" spans="1:12" x14ac:dyDescent="0.25">
      <c r="A21" s="20" t="s">
        <v>47</v>
      </c>
      <c r="B21" s="20" t="s">
        <v>48</v>
      </c>
      <c r="C21" s="18" t="s">
        <v>18</v>
      </c>
      <c r="D21" s="21" t="s">
        <v>93</v>
      </c>
      <c r="E21" s="22" t="s">
        <v>18</v>
      </c>
      <c r="F21" s="16"/>
    </row>
    <row r="22" spans="1:12" x14ac:dyDescent="0.25">
      <c r="A22" s="38" t="s">
        <v>50</v>
      </c>
      <c r="B22" s="38"/>
      <c r="C22" s="18" t="s">
        <v>18</v>
      </c>
      <c r="D22" s="23" t="s">
        <v>93</v>
      </c>
      <c r="E22" s="22" t="s">
        <v>18</v>
      </c>
      <c r="F22" s="16"/>
    </row>
    <row r="23" spans="1:12" x14ac:dyDescent="0.25">
      <c r="A23" s="38" t="s">
        <v>51</v>
      </c>
      <c r="B23" s="38"/>
      <c r="C23" s="18" t="s">
        <v>18</v>
      </c>
      <c r="D23" s="23" t="s">
        <v>94</v>
      </c>
      <c r="E23" s="22" t="s">
        <v>18</v>
      </c>
      <c r="F23" s="16"/>
    </row>
    <row r="24" spans="1:12" x14ac:dyDescent="0.25">
      <c r="A24" s="37" t="s">
        <v>53</v>
      </c>
      <c r="B24" s="37"/>
      <c r="C24" s="18" t="s">
        <v>18</v>
      </c>
      <c r="D24" s="19" t="s">
        <v>18</v>
      </c>
      <c r="E24" s="19" t="s">
        <v>18</v>
      </c>
      <c r="F24" s="16"/>
    </row>
    <row r="25" spans="1:12" x14ac:dyDescent="0.25">
      <c r="A25" s="20" t="s">
        <v>54</v>
      </c>
      <c r="B25" s="20" t="s">
        <v>55</v>
      </c>
      <c r="C25" s="18" t="s">
        <v>18</v>
      </c>
      <c r="D25" s="21" t="s">
        <v>22</v>
      </c>
      <c r="E25" s="22" t="s">
        <v>18</v>
      </c>
      <c r="F25" s="16"/>
    </row>
    <row r="26" spans="1:12" x14ac:dyDescent="0.25">
      <c r="A26" s="20" t="s">
        <v>56</v>
      </c>
      <c r="B26" s="20" t="s">
        <v>57</v>
      </c>
      <c r="C26" s="18" t="s">
        <v>18</v>
      </c>
      <c r="D26" s="21" t="s">
        <v>22</v>
      </c>
      <c r="E26" s="22" t="s">
        <v>18</v>
      </c>
      <c r="F26" s="16"/>
    </row>
    <row r="27" spans="1:12" x14ac:dyDescent="0.25">
      <c r="A27" s="20" t="s">
        <v>58</v>
      </c>
      <c r="B27" s="20" t="s">
        <v>59</v>
      </c>
      <c r="C27" s="18" t="s">
        <v>18</v>
      </c>
      <c r="D27" s="21" t="s">
        <v>22</v>
      </c>
      <c r="E27" s="22" t="s">
        <v>18</v>
      </c>
      <c r="F27" s="16"/>
    </row>
    <row r="28" spans="1:12" x14ac:dyDescent="0.25">
      <c r="A28" s="20" t="s">
        <v>60</v>
      </c>
      <c r="B28" s="20" t="s">
        <v>61</v>
      </c>
      <c r="C28" s="18" t="s">
        <v>18</v>
      </c>
      <c r="D28" s="21" t="s">
        <v>95</v>
      </c>
      <c r="E28" s="22" t="s">
        <v>18</v>
      </c>
      <c r="F28" s="16"/>
    </row>
    <row r="29" spans="1:12" ht="24" x14ac:dyDescent="0.25">
      <c r="A29" s="20" t="s">
        <v>63</v>
      </c>
      <c r="B29" s="20" t="s">
        <v>64</v>
      </c>
      <c r="C29" s="18" t="s">
        <v>18</v>
      </c>
      <c r="D29" s="21" t="s">
        <v>96</v>
      </c>
      <c r="E29" s="22" t="s">
        <v>18</v>
      </c>
      <c r="F29" s="16"/>
    </row>
    <row r="30" spans="1:12" x14ac:dyDescent="0.25">
      <c r="A30" s="38" t="s">
        <v>65</v>
      </c>
      <c r="B30" s="38"/>
      <c r="C30" s="18" t="s">
        <v>18</v>
      </c>
      <c r="D30" s="23" t="s">
        <v>97</v>
      </c>
      <c r="E30" s="22" t="s">
        <v>18</v>
      </c>
      <c r="F30" s="16"/>
    </row>
    <row r="31" spans="1:12" x14ac:dyDescent="0.25">
      <c r="A31" s="37" t="s">
        <v>66</v>
      </c>
      <c r="B31" s="37"/>
      <c r="C31" s="18" t="s">
        <v>18</v>
      </c>
      <c r="D31" s="19" t="s">
        <v>18</v>
      </c>
      <c r="E31" s="19" t="s">
        <v>18</v>
      </c>
      <c r="F31" s="16"/>
    </row>
    <row r="32" spans="1:12" x14ac:dyDescent="0.25">
      <c r="A32" s="20" t="s">
        <v>67</v>
      </c>
      <c r="B32" s="20" t="s">
        <v>68</v>
      </c>
      <c r="C32" s="18" t="s">
        <v>18</v>
      </c>
      <c r="D32" s="21" t="s">
        <v>98</v>
      </c>
      <c r="E32" s="22" t="s">
        <v>18</v>
      </c>
      <c r="F32" s="16"/>
    </row>
    <row r="33" spans="1:6" x14ac:dyDescent="0.25">
      <c r="A33" s="20" t="s">
        <v>70</v>
      </c>
      <c r="B33" s="20" t="s">
        <v>71</v>
      </c>
      <c r="C33" s="18" t="s">
        <v>18</v>
      </c>
      <c r="D33" s="21" t="s">
        <v>22</v>
      </c>
      <c r="E33" s="22" t="s">
        <v>18</v>
      </c>
      <c r="F33" s="16"/>
    </row>
    <row r="34" spans="1:6" x14ac:dyDescent="0.25">
      <c r="A34" s="20" t="s">
        <v>72</v>
      </c>
      <c r="B34" s="20" t="s">
        <v>73</v>
      </c>
      <c r="C34" s="18" t="s">
        <v>18</v>
      </c>
      <c r="D34" s="21" t="s">
        <v>22</v>
      </c>
      <c r="E34" s="22" t="s">
        <v>18</v>
      </c>
      <c r="F34" s="16"/>
    </row>
    <row r="35" spans="1:6" x14ac:dyDescent="0.25">
      <c r="A35" s="20" t="s">
        <v>74</v>
      </c>
      <c r="B35" s="20" t="s">
        <v>59</v>
      </c>
      <c r="C35" s="18" t="s">
        <v>18</v>
      </c>
      <c r="D35" s="21" t="s">
        <v>22</v>
      </c>
      <c r="E35" s="22" t="s">
        <v>18</v>
      </c>
      <c r="F35" s="16"/>
    </row>
    <row r="36" spans="1:6" x14ac:dyDescent="0.25">
      <c r="A36" s="20" t="s">
        <v>75</v>
      </c>
      <c r="B36" s="20" t="s">
        <v>61</v>
      </c>
      <c r="C36" s="18" t="s">
        <v>18</v>
      </c>
      <c r="D36" s="21" t="s">
        <v>22</v>
      </c>
      <c r="E36" s="22" t="s">
        <v>18</v>
      </c>
      <c r="F36" s="16"/>
    </row>
    <row r="37" spans="1:6" x14ac:dyDescent="0.25">
      <c r="A37" s="38" t="s">
        <v>78</v>
      </c>
      <c r="B37" s="38"/>
      <c r="C37" s="18" t="s">
        <v>18</v>
      </c>
      <c r="D37" s="23" t="s">
        <v>98</v>
      </c>
      <c r="E37" s="22" t="s">
        <v>18</v>
      </c>
      <c r="F37" s="16"/>
    </row>
    <row r="38" spans="1:6" x14ac:dyDescent="0.25">
      <c r="A38" s="38"/>
      <c r="B38" s="38"/>
      <c r="C38" s="18" t="s">
        <v>18</v>
      </c>
      <c r="D38" s="21"/>
      <c r="E38" s="22" t="s">
        <v>18</v>
      </c>
      <c r="F38" s="16"/>
    </row>
    <row r="39" spans="1:6" x14ac:dyDescent="0.25">
      <c r="A39" s="39" t="s">
        <v>79</v>
      </c>
      <c r="B39" s="39"/>
      <c r="C39" s="18" t="s">
        <v>18</v>
      </c>
      <c r="D39" s="24" t="s">
        <v>99</v>
      </c>
      <c r="E39" s="22" t="s">
        <v>18</v>
      </c>
      <c r="F39" s="16"/>
    </row>
    <row r="40" spans="1:6" x14ac:dyDescent="0.25">
      <c r="A40" s="37" t="s">
        <v>81</v>
      </c>
      <c r="B40" s="37"/>
      <c r="C40" s="18" t="s">
        <v>18</v>
      </c>
      <c r="D40" s="19" t="s">
        <v>18</v>
      </c>
      <c r="E40" s="19" t="s">
        <v>18</v>
      </c>
      <c r="F40" s="16"/>
    </row>
    <row r="41" spans="1:6" x14ac:dyDescent="0.25">
      <c r="A41" s="20" t="s">
        <v>82</v>
      </c>
      <c r="B41" s="20" t="s">
        <v>21</v>
      </c>
      <c r="C41" s="18" t="s">
        <v>18</v>
      </c>
      <c r="D41" s="21" t="s">
        <v>22</v>
      </c>
      <c r="E41" s="22" t="s">
        <v>18</v>
      </c>
      <c r="F41" s="16"/>
    </row>
    <row r="42" spans="1:6" x14ac:dyDescent="0.25">
      <c r="A42" s="20" t="s">
        <v>83</v>
      </c>
      <c r="B42" s="20" t="s">
        <v>24</v>
      </c>
      <c r="C42" s="18" t="s">
        <v>18</v>
      </c>
      <c r="D42" s="21" t="s">
        <v>25</v>
      </c>
      <c r="E42" s="22" t="s">
        <v>18</v>
      </c>
      <c r="F42" s="16"/>
    </row>
    <row r="43" spans="1:6" x14ac:dyDescent="0.25">
      <c r="A43" s="39" t="s">
        <v>85</v>
      </c>
      <c r="B43" s="39"/>
      <c r="C43" s="18" t="s">
        <v>18</v>
      </c>
      <c r="D43" s="24" t="s">
        <v>25</v>
      </c>
      <c r="E43" s="22" t="s">
        <v>18</v>
      </c>
      <c r="F43" s="16"/>
    </row>
  </sheetData>
  <mergeCells count="20">
    <mergeCell ref="A38:B38"/>
    <mergeCell ref="A39:B39"/>
    <mergeCell ref="A40:B40"/>
    <mergeCell ref="A43:B43"/>
    <mergeCell ref="A23:B23"/>
    <mergeCell ref="A24:B24"/>
    <mergeCell ref="A30:B30"/>
    <mergeCell ref="A31:B31"/>
    <mergeCell ref="A37:B37"/>
    <mergeCell ref="A10:B10"/>
    <mergeCell ref="A11:B11"/>
    <mergeCell ref="A18:B18"/>
    <mergeCell ref="A19:B19"/>
    <mergeCell ref="A22:B22"/>
    <mergeCell ref="I6:J7"/>
    <mergeCell ref="K6:L7"/>
    <mergeCell ref="A3:G3"/>
    <mergeCell ref="A4:F4"/>
    <mergeCell ref="A5:B5"/>
    <mergeCell ref="A6:B6"/>
  </mergeCells>
  <conditionalFormatting sqref="O8:O12">
    <cfRule type="cellIs" dxfId="0" priority="1" operator="equal">
      <formula>"Variance is materially significant."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7A34648B21A64A8759581C0A4A0A6D" ma:contentTypeVersion="1" ma:contentTypeDescription="Create a new document." ma:contentTypeScope="" ma:versionID="0d69db82e9ed118d168e6a8a0f8f3244">
  <xsd:schema xmlns:xsd="http://www.w3.org/2001/XMLSchema" xmlns:xs="http://www.w3.org/2001/XMLSchema" xmlns:p="http://schemas.microsoft.com/office/2006/metadata/properties" xmlns:ns2="5b8d237f-a85b-4c2c-9271-e8b48197ae85" targetNamespace="http://schemas.microsoft.com/office/2006/metadata/properties" ma:root="true" ma:fieldsID="22ccafa03bda872ce2c9e95ff3ce431a" ns2:_="">
    <xsd:import namespace="5b8d237f-a85b-4c2c-9271-e8b48197ae8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d237f-a85b-4c2c-9271-e8b48197ae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A61797-8AAB-40D0-82F2-FB4927763A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2C61D3-C743-4D8D-968F-1A9EFBB451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8d237f-a85b-4c2c-9271-e8b48197ae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09B36-116D-4A40-A9F6-D0268250D26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b8d237f-a85b-4c2c-9271-e8b48197ae8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FY2019</vt:lpstr>
      <vt:lpstr>FY2018</vt:lpstr>
      <vt:lpstr>TMB1065564430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Pagio, Kayley (SAO)</dc:creator>
  <cp:lastModifiedBy>Harris, Angela (SAO)</cp:lastModifiedBy>
  <dcterms:created xsi:type="dcterms:W3CDTF">2019-06-19T17:43:40Z</dcterms:created>
  <dcterms:modified xsi:type="dcterms:W3CDTF">2020-06-22T22:00:04Z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0x010100C27A34648B21A64A8759581C0A4A0A6D</vt:lpwstr>
  </op:property>
  <op:property fmtid="{D5CDD505-2E9C-101B-9397-08002B2CF9AE}" pid="3" name="NativeLinkConverted">
    <vt:bool>true</vt:bool>
  </op:property>
</op:Properties>
</file>